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600" windowHeight="11760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I71" i="2" l="1"/>
  <c r="I70" i="2"/>
  <c r="I69" i="2"/>
  <c r="I68" i="2"/>
  <c r="I67" i="2"/>
  <c r="H71" i="2"/>
  <c r="H70" i="2"/>
  <c r="H69" i="2"/>
  <c r="H68" i="2"/>
  <c r="H67" i="2"/>
  <c r="G71" i="2"/>
  <c r="G70" i="2"/>
  <c r="G69" i="2"/>
  <c r="G68" i="2"/>
  <c r="G67" i="2"/>
  <c r="G76" i="2"/>
  <c r="G75" i="2"/>
  <c r="G74" i="2"/>
  <c r="F71" i="2"/>
  <c r="F70" i="2"/>
  <c r="F69" i="2"/>
  <c r="F68" i="2"/>
  <c r="F67" i="2"/>
  <c r="E71" i="2"/>
  <c r="E70" i="2"/>
  <c r="E69" i="2"/>
  <c r="E68" i="2"/>
  <c r="E67" i="2"/>
  <c r="D71" i="2"/>
  <c r="D70" i="2"/>
  <c r="D69" i="2"/>
  <c r="D68" i="2"/>
  <c r="D67" i="2"/>
  <c r="C71" i="2"/>
  <c r="C70" i="2"/>
  <c r="C69" i="2"/>
  <c r="C68" i="2"/>
  <c r="C67" i="2"/>
  <c r="B71" i="2"/>
  <c r="B70" i="2"/>
  <c r="B69" i="2"/>
  <c r="B68" i="2"/>
  <c r="B67" i="2"/>
  <c r="B64" i="2"/>
  <c r="B63" i="2"/>
  <c r="B62" i="2"/>
  <c r="B61" i="2"/>
  <c r="C64" i="2"/>
  <c r="C63" i="2"/>
  <c r="C62" i="2"/>
  <c r="C61" i="2"/>
  <c r="E57" i="2"/>
  <c r="E56" i="2"/>
  <c r="E55" i="2"/>
  <c r="E54" i="2"/>
  <c r="E53" i="2"/>
  <c r="E52" i="2"/>
  <c r="E51" i="2"/>
  <c r="D54" i="2"/>
  <c r="D53" i="2"/>
  <c r="D52" i="2"/>
  <c r="D51" i="2"/>
  <c r="C54" i="2"/>
  <c r="C53" i="2"/>
  <c r="C52" i="2"/>
  <c r="C51" i="2"/>
  <c r="B54" i="2"/>
  <c r="B53" i="2"/>
  <c r="B52" i="2"/>
  <c r="B51" i="2"/>
  <c r="B50" i="2"/>
  <c r="D47" i="2"/>
  <c r="D46" i="2"/>
  <c r="D45" i="2"/>
  <c r="D44" i="2"/>
  <c r="D43" i="2"/>
  <c r="D42" i="2"/>
  <c r="D41" i="2"/>
  <c r="C44" i="2"/>
  <c r="C43" i="2"/>
  <c r="C42" i="2"/>
  <c r="C41" i="2"/>
  <c r="B44" i="2"/>
  <c r="B43" i="2"/>
  <c r="B42" i="2"/>
  <c r="B41" i="2"/>
  <c r="B40" i="2"/>
  <c r="H37" i="2"/>
  <c r="H36" i="2"/>
  <c r="H38" i="2" s="1"/>
  <c r="H40" i="2" s="1"/>
  <c r="H34" i="2"/>
  <c r="H35" i="2"/>
  <c r="F37" i="2"/>
  <c r="F36" i="2"/>
  <c r="F35" i="2"/>
  <c r="F34" i="2"/>
  <c r="E37" i="2"/>
  <c r="E36" i="2"/>
  <c r="E35" i="2"/>
  <c r="E34" i="2"/>
  <c r="E33" i="2"/>
  <c r="D38" i="2"/>
  <c r="D37" i="2"/>
  <c r="D36" i="2"/>
  <c r="D35" i="2"/>
  <c r="D34" i="2"/>
  <c r="E29" i="2"/>
  <c r="D30" i="2"/>
  <c r="D29" i="2"/>
  <c r="D12" i="2"/>
  <c r="E26" i="2"/>
  <c r="D27" i="2"/>
  <c r="D26" i="2"/>
  <c r="E23" i="2"/>
  <c r="D24" i="2"/>
  <c r="I21" i="2"/>
  <c r="I20" i="2"/>
  <c r="I19" i="2"/>
  <c r="I18" i="2"/>
  <c r="I17" i="2"/>
  <c r="H20" i="2"/>
  <c r="H19" i="2"/>
  <c r="H18" i="2"/>
  <c r="H17" i="2"/>
  <c r="F5" i="2"/>
  <c r="F4" i="2"/>
  <c r="F3" i="2"/>
  <c r="F2" i="2"/>
  <c r="G20" i="2"/>
  <c r="G19" i="2"/>
  <c r="G18" i="2"/>
  <c r="G17" i="2"/>
  <c r="F20" i="2"/>
  <c r="F19" i="2"/>
  <c r="F18" i="2"/>
  <c r="F17" i="2"/>
  <c r="E20" i="2"/>
  <c r="E19" i="2"/>
  <c r="E18" i="2"/>
  <c r="E17" i="2"/>
  <c r="D20" i="2"/>
  <c r="D19" i="2"/>
  <c r="D18" i="2"/>
  <c r="D17" i="2"/>
  <c r="C20" i="2"/>
  <c r="C19" i="2"/>
  <c r="C18" i="2"/>
  <c r="C17" i="2"/>
  <c r="E6" i="2"/>
</calcChain>
</file>

<file path=xl/sharedStrings.xml><?xml version="1.0" encoding="utf-8"?>
<sst xmlns="http://schemas.openxmlformats.org/spreadsheetml/2006/main" count="86" uniqueCount="50">
  <si>
    <t>A</t>
  </si>
  <si>
    <t>B</t>
  </si>
  <si>
    <t>C</t>
  </si>
  <si>
    <t>D</t>
  </si>
  <si>
    <t>Preço</t>
  </si>
  <si>
    <t>Quant MP</t>
  </si>
  <si>
    <t>Horas MOD</t>
  </si>
  <si>
    <t>Custo hora MOD</t>
  </si>
  <si>
    <t>Custo Unid MP</t>
  </si>
  <si>
    <t>imposto sobre venda</t>
  </si>
  <si>
    <t>Producao</t>
  </si>
  <si>
    <t>share</t>
  </si>
  <si>
    <t>PEC</t>
  </si>
  <si>
    <t>PEF</t>
  </si>
  <si>
    <t>PEE</t>
  </si>
  <si>
    <t>Gastos Fixos</t>
  </si>
  <si>
    <t>Investimento</t>
  </si>
  <si>
    <t>Retorno investimento</t>
  </si>
  <si>
    <t>Gastos não financeiros</t>
  </si>
  <si>
    <t>Produto</t>
  </si>
  <si>
    <t>IMPOSTO</t>
  </si>
  <si>
    <t>Custo MP</t>
  </si>
  <si>
    <t>Custo MOD</t>
  </si>
  <si>
    <t>Mc unit</t>
  </si>
  <si>
    <t>mc / preco</t>
  </si>
  <si>
    <t>retorno x share</t>
  </si>
  <si>
    <t>q mod</t>
  </si>
  <si>
    <t>mc / horas</t>
  </si>
  <si>
    <t>producao</t>
  </si>
  <si>
    <t>Producao/vend</t>
  </si>
  <si>
    <t>mc total</t>
  </si>
  <si>
    <t>Gastos fixos</t>
  </si>
  <si>
    <t>resultado</t>
  </si>
  <si>
    <t>vendas 90%</t>
  </si>
  <si>
    <t>Gasto fixo</t>
  </si>
  <si>
    <t>preco unit</t>
  </si>
  <si>
    <t>Vendas</t>
  </si>
  <si>
    <t>Receita bruta</t>
  </si>
  <si>
    <t>total</t>
  </si>
  <si>
    <t>imposto 18%</t>
  </si>
  <si>
    <t>receita liquida</t>
  </si>
  <si>
    <t>custos</t>
  </si>
  <si>
    <t>mp</t>
  </si>
  <si>
    <t>mod</t>
  </si>
  <si>
    <t>ind</t>
  </si>
  <si>
    <t>Rateio</t>
  </si>
  <si>
    <t>Gato fixo</t>
  </si>
  <si>
    <t>quant prod</t>
  </si>
  <si>
    <t>Lucro bruto</t>
  </si>
  <si>
    <t>custo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</si>
</sst>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0" fontId="0" fillId="0" borderId="1" xfId="0" applyFill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4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34" zoomScale="150" zoomScaleNormal="150" workbookViewId="0">
      <selection activeCell="A3" sqref="A3"/>
    </sheetView>
  </sheetViews>
  <sheetFormatPr defaultRowHeight="15" x14ac:dyDescent="0.25"/>
  <cols>
    <col min="2" max="2" width="13.28515625" bestFit="1" customWidth="1"/>
    <col min="3" max="3" width="12.140625" bestFit="1" customWidth="1"/>
    <col min="4" max="4" width="13.85546875" bestFit="1" customWidth="1"/>
    <col min="5" max="6" width="13.28515625" bestFit="1" customWidth="1"/>
    <col min="7" max="7" width="11.7109375" bestFit="1" customWidth="1"/>
    <col min="8" max="8" width="13.28515625" bestFit="1" customWidth="1"/>
    <col min="9" max="9" width="14.5703125" bestFit="1" customWidth="1"/>
  </cols>
  <sheetData>
    <row r="1" spans="1:9" x14ac:dyDescent="0.25">
      <c r="A1" s="2" t="s">
        <v>19</v>
      </c>
      <c r="B1" s="2" t="s">
        <v>4</v>
      </c>
      <c r="C1" s="2" t="s">
        <v>5</v>
      </c>
      <c r="D1" s="2" t="s">
        <v>6</v>
      </c>
      <c r="E1" s="5" t="s">
        <v>10</v>
      </c>
    </row>
    <row r="2" spans="1:9" x14ac:dyDescent="0.25">
      <c r="A2" s="2" t="s">
        <v>0</v>
      </c>
      <c r="B2" s="3">
        <v>16</v>
      </c>
      <c r="C2" s="2">
        <v>2</v>
      </c>
      <c r="D2" s="2">
        <v>1.5</v>
      </c>
      <c r="E2" s="5">
        <v>400</v>
      </c>
      <c r="F2">
        <f>ROUND(E2/$E$6,4)</f>
        <v>0.1905</v>
      </c>
    </row>
    <row r="3" spans="1:9" x14ac:dyDescent="0.25">
      <c r="A3" s="2" t="s">
        <v>1</v>
      </c>
      <c r="B3" s="3">
        <v>16.5</v>
      </c>
      <c r="C3" s="2">
        <v>3</v>
      </c>
      <c r="D3" s="2">
        <v>1.2</v>
      </c>
      <c r="E3" s="5">
        <v>700</v>
      </c>
      <c r="F3">
        <f t="shared" ref="F3:F5" si="0">ROUND(E3/$E$6,4)</f>
        <v>0.33329999999999999</v>
      </c>
    </row>
    <row r="4" spans="1:9" x14ac:dyDescent="0.25">
      <c r="A4" s="2" t="s">
        <v>2</v>
      </c>
      <c r="B4" s="3">
        <v>22.5</v>
      </c>
      <c r="C4" s="2">
        <v>4</v>
      </c>
      <c r="D4" s="2">
        <v>1.8</v>
      </c>
      <c r="E4" s="5">
        <v>800</v>
      </c>
      <c r="F4">
        <f t="shared" si="0"/>
        <v>0.38100000000000001</v>
      </c>
    </row>
    <row r="5" spans="1:9" x14ac:dyDescent="0.25">
      <c r="A5" s="2" t="s">
        <v>3</v>
      </c>
      <c r="B5" s="3">
        <v>17.2</v>
      </c>
      <c r="C5" s="2">
        <v>1</v>
      </c>
      <c r="D5" s="2">
        <v>2.1</v>
      </c>
      <c r="E5" s="5">
        <v>200</v>
      </c>
      <c r="F5">
        <f t="shared" si="0"/>
        <v>9.5200000000000007E-2</v>
      </c>
    </row>
    <row r="6" spans="1:9" x14ac:dyDescent="0.25">
      <c r="E6">
        <f>SUM(E2:E5)</f>
        <v>2100</v>
      </c>
    </row>
    <row r="8" spans="1:9" x14ac:dyDescent="0.25">
      <c r="A8" s="7" t="s">
        <v>8</v>
      </c>
      <c r="B8" s="7"/>
      <c r="C8" s="3">
        <v>2</v>
      </c>
    </row>
    <row r="9" spans="1:9" x14ac:dyDescent="0.25">
      <c r="A9" s="7" t="s">
        <v>7</v>
      </c>
      <c r="B9" s="7"/>
      <c r="C9" s="3">
        <v>5</v>
      </c>
    </row>
    <row r="10" spans="1:9" x14ac:dyDescent="0.25">
      <c r="A10" s="7" t="s">
        <v>9</v>
      </c>
      <c r="B10" s="7"/>
      <c r="C10" s="6">
        <v>0.18</v>
      </c>
    </row>
    <row r="11" spans="1:9" x14ac:dyDescent="0.25">
      <c r="A11" s="7" t="s">
        <v>15</v>
      </c>
      <c r="B11" s="7"/>
      <c r="C11" s="3">
        <v>400</v>
      </c>
    </row>
    <row r="12" spans="1:9" x14ac:dyDescent="0.25">
      <c r="A12" s="7" t="s">
        <v>16</v>
      </c>
      <c r="B12" s="7"/>
      <c r="C12" s="3">
        <v>5000</v>
      </c>
      <c r="D12" s="4">
        <f>C12*C13</f>
        <v>250</v>
      </c>
    </row>
    <row r="13" spans="1:9" x14ac:dyDescent="0.25">
      <c r="A13" s="7" t="s">
        <v>17</v>
      </c>
      <c r="B13" s="7"/>
      <c r="C13" s="6">
        <v>0.05</v>
      </c>
    </row>
    <row r="14" spans="1:9" x14ac:dyDescent="0.25">
      <c r="A14" s="7" t="s">
        <v>18</v>
      </c>
      <c r="B14" s="7"/>
      <c r="C14" s="6">
        <v>0.1</v>
      </c>
    </row>
    <row r="16" spans="1:9" x14ac:dyDescent="0.25">
      <c r="A16" s="2" t="s">
        <v>19</v>
      </c>
      <c r="B16" s="2" t="s">
        <v>4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 t="s">
        <v>11</v>
      </c>
      <c r="I16" t="s">
        <v>25</v>
      </c>
    </row>
    <row r="17" spans="1:9" x14ac:dyDescent="0.25">
      <c r="A17" s="2" t="s">
        <v>0</v>
      </c>
      <c r="B17" s="3">
        <v>16</v>
      </c>
      <c r="C17" s="4">
        <f>B17*$C$10</f>
        <v>2.88</v>
      </c>
      <c r="D17" s="4">
        <f>C2*$C$8</f>
        <v>4</v>
      </c>
      <c r="E17" s="4">
        <f>D2*$C$9</f>
        <v>7.5</v>
      </c>
      <c r="F17" s="4">
        <f>B17-C17-D17-E17</f>
        <v>1.620000000000001</v>
      </c>
      <c r="G17">
        <f>ROUND(F17/B17,4)</f>
        <v>0.1013</v>
      </c>
      <c r="H17">
        <f>F2</f>
        <v>0.1905</v>
      </c>
      <c r="I17">
        <f>ROUND(H17*G17,4)</f>
        <v>1.9300000000000001E-2</v>
      </c>
    </row>
    <row r="18" spans="1:9" x14ac:dyDescent="0.25">
      <c r="A18" s="2" t="s">
        <v>1</v>
      </c>
      <c r="B18" s="3">
        <v>16.5</v>
      </c>
      <c r="C18" s="4">
        <f t="shared" ref="C18:C20" si="1">B18*$C$10</f>
        <v>2.9699999999999998</v>
      </c>
      <c r="D18" s="4">
        <f t="shared" ref="D18:D20" si="2">C3*$C$8</f>
        <v>6</v>
      </c>
      <c r="E18" s="4">
        <f t="shared" ref="E18:E20" si="3">D3*$C$9</f>
        <v>6</v>
      </c>
      <c r="F18" s="4">
        <f t="shared" ref="F18:F20" si="4">B18-C18-D18-E18</f>
        <v>1.5300000000000011</v>
      </c>
      <c r="G18">
        <f t="shared" ref="G18:G20" si="5">ROUND(F18/B18,4)</f>
        <v>9.2700000000000005E-2</v>
      </c>
      <c r="H18">
        <f t="shared" ref="H18:H20" si="6">F3</f>
        <v>0.33329999999999999</v>
      </c>
      <c r="I18">
        <f t="shared" ref="I18:I20" si="7">ROUND(H18*G18,4)</f>
        <v>3.09E-2</v>
      </c>
    </row>
    <row r="19" spans="1:9" x14ac:dyDescent="0.25">
      <c r="A19" s="2" t="s">
        <v>2</v>
      </c>
      <c r="B19" s="3">
        <v>22.5</v>
      </c>
      <c r="C19" s="4">
        <f t="shared" si="1"/>
        <v>4.05</v>
      </c>
      <c r="D19" s="4">
        <f t="shared" si="2"/>
        <v>8</v>
      </c>
      <c r="E19" s="4">
        <f t="shared" si="3"/>
        <v>9</v>
      </c>
      <c r="F19" s="4">
        <f t="shared" si="4"/>
        <v>1.4499999999999993</v>
      </c>
      <c r="G19">
        <f t="shared" si="5"/>
        <v>6.4399999999999999E-2</v>
      </c>
      <c r="H19">
        <f t="shared" si="6"/>
        <v>0.38100000000000001</v>
      </c>
      <c r="I19">
        <f t="shared" si="7"/>
        <v>2.4500000000000001E-2</v>
      </c>
    </row>
    <row r="20" spans="1:9" x14ac:dyDescent="0.25">
      <c r="A20" s="2" t="s">
        <v>3</v>
      </c>
      <c r="B20" s="3">
        <v>17.2</v>
      </c>
      <c r="C20" s="4">
        <f t="shared" si="1"/>
        <v>3.0959999999999996</v>
      </c>
      <c r="D20" s="4">
        <f t="shared" si="2"/>
        <v>2</v>
      </c>
      <c r="E20" s="4">
        <f t="shared" si="3"/>
        <v>10.5</v>
      </c>
      <c r="F20" s="4">
        <f t="shared" si="4"/>
        <v>1.6039999999999992</v>
      </c>
      <c r="G20">
        <f t="shared" si="5"/>
        <v>9.3299999999999994E-2</v>
      </c>
      <c r="H20">
        <f t="shared" si="6"/>
        <v>9.5200000000000007E-2</v>
      </c>
      <c r="I20">
        <f t="shared" si="7"/>
        <v>8.8999999999999999E-3</v>
      </c>
    </row>
    <row r="21" spans="1:9" x14ac:dyDescent="0.25">
      <c r="I21">
        <f>SUM(I17:I20)</f>
        <v>8.3600000000000008E-2</v>
      </c>
    </row>
    <row r="23" spans="1:9" x14ac:dyDescent="0.25">
      <c r="C23" t="s">
        <v>12</v>
      </c>
      <c r="D23" s="1">
        <v>400</v>
      </c>
      <c r="E23" s="4">
        <f>D23/D24</f>
        <v>4784.6889952153106</v>
      </c>
    </row>
    <row r="24" spans="1:9" x14ac:dyDescent="0.25">
      <c r="D24">
        <f>I21</f>
        <v>8.3600000000000008E-2</v>
      </c>
    </row>
    <row r="26" spans="1:9" x14ac:dyDescent="0.25">
      <c r="C26" t="s">
        <v>13</v>
      </c>
      <c r="D26" s="4">
        <f>D23*0.9</f>
        <v>360</v>
      </c>
      <c r="E26" s="4">
        <f>D26/D27</f>
        <v>4306.2200956937795</v>
      </c>
    </row>
    <row r="27" spans="1:9" x14ac:dyDescent="0.25">
      <c r="D27">
        <f>D24</f>
        <v>8.3600000000000008E-2</v>
      </c>
    </row>
    <row r="29" spans="1:9" x14ac:dyDescent="0.25">
      <c r="C29" t="s">
        <v>14</v>
      </c>
      <c r="D29" s="4">
        <f>D23+D12</f>
        <v>650</v>
      </c>
      <c r="E29" s="4">
        <f>D29/D30</f>
        <v>7775.1196172248792</v>
      </c>
    </row>
    <row r="30" spans="1:9" x14ac:dyDescent="0.25">
      <c r="D30">
        <f>D27</f>
        <v>8.3600000000000008E-2</v>
      </c>
    </row>
    <row r="33" spans="1:8" x14ac:dyDescent="0.25">
      <c r="A33" s="2" t="s">
        <v>19</v>
      </c>
      <c r="B33" s="2" t="s">
        <v>6</v>
      </c>
      <c r="C33" s="5" t="s">
        <v>10</v>
      </c>
      <c r="D33" s="8" t="s">
        <v>26</v>
      </c>
      <c r="E33" t="str">
        <f>F16</f>
        <v>Mc unit</v>
      </c>
      <c r="F33" t="s">
        <v>27</v>
      </c>
      <c r="G33" t="s">
        <v>28</v>
      </c>
    </row>
    <row r="34" spans="1:8" x14ac:dyDescent="0.25">
      <c r="A34" s="2" t="s">
        <v>0</v>
      </c>
      <c r="B34" s="2">
        <v>1.5</v>
      </c>
      <c r="C34" s="5">
        <v>400</v>
      </c>
      <c r="D34">
        <f>C34*B34</f>
        <v>600</v>
      </c>
      <c r="E34" s="1">
        <f t="shared" ref="E34:E37" si="8">F17</f>
        <v>1.620000000000001</v>
      </c>
      <c r="F34" s="4">
        <f>E34/B34</f>
        <v>1.0800000000000007</v>
      </c>
      <c r="G34">
        <v>400</v>
      </c>
      <c r="H34">
        <f>G34*B34</f>
        <v>600</v>
      </c>
    </row>
    <row r="35" spans="1:8" x14ac:dyDescent="0.25">
      <c r="A35" s="2" t="s">
        <v>1</v>
      </c>
      <c r="B35" s="2">
        <v>1.2</v>
      </c>
      <c r="C35" s="5">
        <v>700</v>
      </c>
      <c r="D35">
        <f t="shared" ref="D35:D37" si="9">C35*B35</f>
        <v>840</v>
      </c>
      <c r="E35" s="1">
        <f t="shared" si="8"/>
        <v>1.5300000000000011</v>
      </c>
      <c r="F35" s="4">
        <f t="shared" ref="F35:F37" si="10">E35/B35</f>
        <v>1.275000000000001</v>
      </c>
      <c r="G35">
        <v>700</v>
      </c>
      <c r="H35">
        <f>G35*B35</f>
        <v>840</v>
      </c>
    </row>
    <row r="36" spans="1:8" x14ac:dyDescent="0.25">
      <c r="A36" s="2" t="s">
        <v>2</v>
      </c>
      <c r="B36" s="2">
        <v>1.8</v>
      </c>
      <c r="C36" s="5">
        <v>800</v>
      </c>
      <c r="D36">
        <f t="shared" si="9"/>
        <v>1440</v>
      </c>
      <c r="E36" s="1">
        <f t="shared" si="8"/>
        <v>1.4499999999999993</v>
      </c>
      <c r="F36" s="4">
        <f t="shared" si="10"/>
        <v>0.80555555555555514</v>
      </c>
      <c r="G36">
        <v>477</v>
      </c>
      <c r="H36">
        <f>G36*B36</f>
        <v>858.6</v>
      </c>
    </row>
    <row r="37" spans="1:8" x14ac:dyDescent="0.25">
      <c r="A37" s="2" t="s">
        <v>3</v>
      </c>
      <c r="B37" s="2">
        <v>2.1</v>
      </c>
      <c r="C37" s="5">
        <v>200</v>
      </c>
      <c r="D37">
        <f t="shared" si="9"/>
        <v>420</v>
      </c>
      <c r="E37" s="1">
        <f t="shared" si="8"/>
        <v>1.6039999999999992</v>
      </c>
      <c r="F37" s="4">
        <f t="shared" si="10"/>
        <v>0.76380952380952338</v>
      </c>
      <c r="G37">
        <v>0</v>
      </c>
      <c r="H37">
        <f>G37*B37</f>
        <v>0</v>
      </c>
    </row>
    <row r="38" spans="1:8" x14ac:dyDescent="0.25">
      <c r="D38">
        <f>SUM(D34:D37)</f>
        <v>3300</v>
      </c>
      <c r="H38">
        <f>SUM(H34:H37)</f>
        <v>2298.6</v>
      </c>
    </row>
    <row r="39" spans="1:8" x14ac:dyDescent="0.25">
      <c r="H39">
        <v>2300</v>
      </c>
    </row>
    <row r="40" spans="1:8" x14ac:dyDescent="0.25">
      <c r="A40" s="2" t="s">
        <v>19</v>
      </c>
      <c r="B40" t="str">
        <f>E33</f>
        <v>Mc unit</v>
      </c>
      <c r="C40" t="s">
        <v>29</v>
      </c>
      <c r="D40" t="s">
        <v>30</v>
      </c>
      <c r="H40">
        <f>H39-H38</f>
        <v>1.4000000000000909</v>
      </c>
    </row>
    <row r="41" spans="1:8" x14ac:dyDescent="0.25">
      <c r="A41" s="2" t="s">
        <v>0</v>
      </c>
      <c r="B41" s="1">
        <f t="shared" ref="B41:B44" si="11">E34</f>
        <v>1.620000000000001</v>
      </c>
      <c r="C41">
        <f>G34</f>
        <v>400</v>
      </c>
      <c r="D41" s="4">
        <f>C41*B41</f>
        <v>648.00000000000045</v>
      </c>
    </row>
    <row r="42" spans="1:8" x14ac:dyDescent="0.25">
      <c r="A42" s="2" t="s">
        <v>1</v>
      </c>
      <c r="B42" s="1">
        <f t="shared" si="11"/>
        <v>1.5300000000000011</v>
      </c>
      <c r="C42">
        <f t="shared" ref="C42:C44" si="12">G35</f>
        <v>700</v>
      </c>
      <c r="D42" s="4">
        <f t="shared" ref="D42:D44" si="13">C42*B42</f>
        <v>1071.0000000000009</v>
      </c>
    </row>
    <row r="43" spans="1:8" x14ac:dyDescent="0.25">
      <c r="A43" s="2" t="s">
        <v>2</v>
      </c>
      <c r="B43" s="1">
        <f t="shared" si="11"/>
        <v>1.4499999999999993</v>
      </c>
      <c r="C43">
        <f t="shared" si="12"/>
        <v>477</v>
      </c>
      <c r="D43" s="4">
        <f t="shared" si="13"/>
        <v>691.64999999999964</v>
      </c>
    </row>
    <row r="44" spans="1:8" x14ac:dyDescent="0.25">
      <c r="A44" s="2" t="s">
        <v>3</v>
      </c>
      <c r="B44" s="1">
        <f t="shared" si="11"/>
        <v>1.6039999999999992</v>
      </c>
      <c r="C44">
        <f t="shared" si="12"/>
        <v>0</v>
      </c>
      <c r="D44" s="4">
        <f t="shared" si="13"/>
        <v>0</v>
      </c>
    </row>
    <row r="45" spans="1:8" x14ac:dyDescent="0.25">
      <c r="D45" s="4">
        <f>SUM(D41:D44)</f>
        <v>2410.650000000001</v>
      </c>
    </row>
    <row r="46" spans="1:8" x14ac:dyDescent="0.25">
      <c r="D46" s="4">
        <f>C11</f>
        <v>400</v>
      </c>
      <c r="E46" t="s">
        <v>31</v>
      </c>
    </row>
    <row r="47" spans="1:8" x14ac:dyDescent="0.25">
      <c r="D47" s="4">
        <f>D45-D46</f>
        <v>2010.650000000001</v>
      </c>
      <c r="E47" t="s">
        <v>32</v>
      </c>
    </row>
    <row r="50" spans="1:6" x14ac:dyDescent="0.25">
      <c r="A50" s="2" t="s">
        <v>19</v>
      </c>
      <c r="B50" s="2" t="str">
        <f>B40</f>
        <v>Mc unit</v>
      </c>
      <c r="C50" s="2" t="s">
        <v>28</v>
      </c>
      <c r="D50" s="2" t="s">
        <v>33</v>
      </c>
      <c r="E50" s="8" t="s">
        <v>30</v>
      </c>
    </row>
    <row r="51" spans="1:6" x14ac:dyDescent="0.25">
      <c r="A51" s="2" t="s">
        <v>0</v>
      </c>
      <c r="B51" s="3">
        <f t="shared" ref="B51:B54" si="14">B41</f>
        <v>1.620000000000001</v>
      </c>
      <c r="C51" s="2">
        <f>E2</f>
        <v>400</v>
      </c>
      <c r="D51" s="2">
        <f>C51*0.9</f>
        <v>360</v>
      </c>
      <c r="E51" s="4">
        <f>D51*B51</f>
        <v>583.20000000000039</v>
      </c>
    </row>
    <row r="52" spans="1:6" x14ac:dyDescent="0.25">
      <c r="A52" s="2" t="s">
        <v>1</v>
      </c>
      <c r="B52" s="3">
        <f t="shared" si="14"/>
        <v>1.5300000000000011</v>
      </c>
      <c r="C52" s="2">
        <f t="shared" ref="C52:C54" si="15">E3</f>
        <v>700</v>
      </c>
      <c r="D52" s="2">
        <f t="shared" ref="D52:D54" si="16">C52*0.9</f>
        <v>630</v>
      </c>
      <c r="E52" s="4">
        <f t="shared" ref="E52:E54" si="17">D52*B52</f>
        <v>963.90000000000077</v>
      </c>
    </row>
    <row r="53" spans="1:6" x14ac:dyDescent="0.25">
      <c r="A53" s="2" t="s">
        <v>2</v>
      </c>
      <c r="B53" s="3">
        <f t="shared" si="14"/>
        <v>1.4499999999999993</v>
      </c>
      <c r="C53" s="2">
        <f t="shared" si="15"/>
        <v>800</v>
      </c>
      <c r="D53" s="2">
        <f t="shared" si="16"/>
        <v>720</v>
      </c>
      <c r="E53" s="4">
        <f t="shared" si="17"/>
        <v>1043.9999999999995</v>
      </c>
    </row>
    <row r="54" spans="1:6" x14ac:dyDescent="0.25">
      <c r="A54" s="2" t="s">
        <v>3</v>
      </c>
      <c r="B54" s="3">
        <f t="shared" si="14"/>
        <v>1.6039999999999992</v>
      </c>
      <c r="C54" s="2">
        <f t="shared" si="15"/>
        <v>200</v>
      </c>
      <c r="D54" s="2">
        <f t="shared" si="16"/>
        <v>180</v>
      </c>
      <c r="E54" s="4">
        <f t="shared" si="17"/>
        <v>288.71999999999986</v>
      </c>
    </row>
    <row r="55" spans="1:6" x14ac:dyDescent="0.25">
      <c r="E55" s="4">
        <f>SUM(E51:E54)</f>
        <v>2879.8200000000006</v>
      </c>
    </row>
    <row r="56" spans="1:6" x14ac:dyDescent="0.25">
      <c r="E56" s="4">
        <f>D46</f>
        <v>400</v>
      </c>
      <c r="F56" t="s">
        <v>34</v>
      </c>
    </row>
    <row r="57" spans="1:6" x14ac:dyDescent="0.25">
      <c r="E57" s="4">
        <f>E55-E56</f>
        <v>2479.8200000000006</v>
      </c>
      <c r="F57" t="s">
        <v>32</v>
      </c>
    </row>
    <row r="60" spans="1:6" x14ac:dyDescent="0.25">
      <c r="A60" s="2" t="s">
        <v>19</v>
      </c>
      <c r="B60" t="s">
        <v>36</v>
      </c>
      <c r="C60" t="s">
        <v>35</v>
      </c>
    </row>
    <row r="61" spans="1:6" x14ac:dyDescent="0.25">
      <c r="A61" s="2" t="s">
        <v>0</v>
      </c>
      <c r="B61">
        <f>D51</f>
        <v>360</v>
      </c>
      <c r="C61" s="1">
        <f>B2</f>
        <v>16</v>
      </c>
    </row>
    <row r="62" spans="1:6" x14ac:dyDescent="0.25">
      <c r="A62" s="2" t="s">
        <v>1</v>
      </c>
      <c r="B62">
        <f t="shared" ref="B62:B64" si="18">D52</f>
        <v>630</v>
      </c>
      <c r="C62" s="1">
        <f>B3</f>
        <v>16.5</v>
      </c>
    </row>
    <row r="63" spans="1:6" x14ac:dyDescent="0.25">
      <c r="A63" s="2" t="s">
        <v>2</v>
      </c>
      <c r="B63">
        <f t="shared" si="18"/>
        <v>720</v>
      </c>
      <c r="C63" s="1">
        <f>B4</f>
        <v>22.5</v>
      </c>
    </row>
    <row r="64" spans="1:6" x14ac:dyDescent="0.25">
      <c r="A64" s="2" t="s">
        <v>3</v>
      </c>
      <c r="B64">
        <f t="shared" si="18"/>
        <v>180</v>
      </c>
      <c r="C64" s="1">
        <f>B5</f>
        <v>17.2</v>
      </c>
    </row>
    <row r="65" spans="1:9" x14ac:dyDescent="0.25">
      <c r="E65" s="10" t="s">
        <v>41</v>
      </c>
      <c r="F65" s="10"/>
      <c r="G65" s="10"/>
    </row>
    <row r="66" spans="1:9" x14ac:dyDescent="0.25">
      <c r="A66" s="2" t="s">
        <v>19</v>
      </c>
      <c r="B66" t="s">
        <v>37</v>
      </c>
      <c r="C66" t="s">
        <v>39</v>
      </c>
      <c r="D66" t="s">
        <v>40</v>
      </c>
      <c r="E66" t="s">
        <v>42</v>
      </c>
      <c r="F66" t="s">
        <v>43</v>
      </c>
      <c r="G66" t="s">
        <v>44</v>
      </c>
      <c r="H66" t="s">
        <v>49</v>
      </c>
      <c r="I66" t="s">
        <v>48</v>
      </c>
    </row>
    <row r="67" spans="1:9" x14ac:dyDescent="0.25">
      <c r="A67" s="2" t="s">
        <v>0</v>
      </c>
      <c r="B67" s="4">
        <f>C61*B61</f>
        <v>5760</v>
      </c>
      <c r="C67" s="4">
        <f>B67*0.18</f>
        <v>1036.8</v>
      </c>
      <c r="D67" s="4">
        <f>B67-C67</f>
        <v>4723.2</v>
      </c>
      <c r="E67" s="4">
        <f>D17*B61</f>
        <v>1440</v>
      </c>
      <c r="F67" s="4">
        <f>E17*B61</f>
        <v>2700</v>
      </c>
      <c r="G67" s="4">
        <f>$G$76*B61</f>
        <v>68.571428571428569</v>
      </c>
      <c r="H67" s="4">
        <f>G67+F67+E67</f>
        <v>4208.5714285714284</v>
      </c>
      <c r="I67" s="4">
        <f>D67-H67</f>
        <v>514.62857142857138</v>
      </c>
    </row>
    <row r="68" spans="1:9" x14ac:dyDescent="0.25">
      <c r="A68" s="2" t="s">
        <v>1</v>
      </c>
      <c r="B68" s="9">
        <f t="shared" ref="B68:B70" si="19">C62*B62</f>
        <v>10395</v>
      </c>
      <c r="C68" s="4">
        <f t="shared" ref="C68:C70" si="20">B68*0.18</f>
        <v>1871.1</v>
      </c>
      <c r="D68" s="4">
        <f t="shared" ref="D68:D70" si="21">B68-C68</f>
        <v>8523.9</v>
      </c>
      <c r="E68" s="4">
        <f t="shared" ref="E68:E70" si="22">D18*B62</f>
        <v>3780</v>
      </c>
      <c r="F68" s="4">
        <f t="shared" ref="F68:F70" si="23">E18*B62</f>
        <v>3780</v>
      </c>
      <c r="G68" s="4">
        <f t="shared" ref="G68:G70" si="24">$G$76*B62</f>
        <v>120</v>
      </c>
      <c r="H68" s="4">
        <f t="shared" ref="H68:H70" si="25">G68+F68+E68</f>
        <v>7680</v>
      </c>
      <c r="I68" s="4">
        <f t="shared" ref="I68:I70" si="26">D68-H68</f>
        <v>843.89999999999964</v>
      </c>
    </row>
    <row r="69" spans="1:9" x14ac:dyDescent="0.25">
      <c r="A69" s="2" t="s">
        <v>2</v>
      </c>
      <c r="B69" s="9">
        <f t="shared" si="19"/>
        <v>16200</v>
      </c>
      <c r="C69" s="4">
        <f t="shared" si="20"/>
        <v>2916</v>
      </c>
      <c r="D69" s="4">
        <f t="shared" si="21"/>
        <v>13284</v>
      </c>
      <c r="E69" s="4">
        <f t="shared" si="22"/>
        <v>5760</v>
      </c>
      <c r="F69" s="4">
        <f t="shared" si="23"/>
        <v>6480</v>
      </c>
      <c r="G69" s="4">
        <f t="shared" si="24"/>
        <v>137.14285714285714</v>
      </c>
      <c r="H69" s="4">
        <f t="shared" si="25"/>
        <v>12377.142857142857</v>
      </c>
      <c r="I69" s="4">
        <f t="shared" si="26"/>
        <v>906.85714285714312</v>
      </c>
    </row>
    <row r="70" spans="1:9" x14ac:dyDescent="0.25">
      <c r="A70" s="2" t="s">
        <v>3</v>
      </c>
      <c r="B70" s="9">
        <f t="shared" si="19"/>
        <v>3096</v>
      </c>
      <c r="C70" s="4">
        <f t="shared" si="20"/>
        <v>557.28</v>
      </c>
      <c r="D70" s="4">
        <f t="shared" si="21"/>
        <v>2538.7200000000003</v>
      </c>
      <c r="E70" s="4">
        <f t="shared" si="22"/>
        <v>360</v>
      </c>
      <c r="F70" s="4">
        <f t="shared" si="23"/>
        <v>1890</v>
      </c>
      <c r="G70" s="4">
        <f t="shared" si="24"/>
        <v>34.285714285714285</v>
      </c>
      <c r="H70" s="4">
        <f t="shared" si="25"/>
        <v>2284.2857142857142</v>
      </c>
      <c r="I70" s="4">
        <f t="shared" si="26"/>
        <v>254.43428571428603</v>
      </c>
    </row>
    <row r="71" spans="1:9" x14ac:dyDescent="0.25">
      <c r="A71" s="8" t="s">
        <v>38</v>
      </c>
      <c r="B71" s="4">
        <f>SUM(B67:B70)</f>
        <v>35451</v>
      </c>
      <c r="C71" s="4">
        <f>SUM(C67:C70)</f>
        <v>6381.1799999999994</v>
      </c>
      <c r="D71" s="4">
        <f>SUM(D67:D70)</f>
        <v>29069.82</v>
      </c>
      <c r="E71" s="4">
        <f>SUM(E67:E70)</f>
        <v>11340</v>
      </c>
      <c r="F71" s="4">
        <f>SUM(F67:F70)</f>
        <v>14850</v>
      </c>
      <c r="G71" s="4">
        <f>SUM(G67:G70)</f>
        <v>359.99999999999994</v>
      </c>
      <c r="H71" s="4">
        <f>SUM(H67:H70)</f>
        <v>26549.999999999996</v>
      </c>
      <c r="I71" s="4">
        <f>SUM(I67:I70)</f>
        <v>2519.8200000000002</v>
      </c>
    </row>
    <row r="73" spans="1:9" x14ac:dyDescent="0.25">
      <c r="F73" t="s">
        <v>45</v>
      </c>
    </row>
    <row r="74" spans="1:9" x14ac:dyDescent="0.25">
      <c r="F74" t="s">
        <v>46</v>
      </c>
      <c r="G74" s="4">
        <f>C11</f>
        <v>400</v>
      </c>
    </row>
    <row r="75" spans="1:9" x14ac:dyDescent="0.25">
      <c r="F75" t="s">
        <v>47</v>
      </c>
      <c r="G75">
        <f>E6</f>
        <v>2100</v>
      </c>
    </row>
    <row r="76" spans="1:9" x14ac:dyDescent="0.25">
      <c r="G76" s="4">
        <f>G74/G75</f>
        <v>0.19047619047619047</v>
      </c>
    </row>
  </sheetData>
  <mergeCells count="8">
    <mergeCell ref="A14:B14"/>
    <mergeCell ref="E65:G65"/>
    <mergeCell ref="A8:B8"/>
    <mergeCell ref="A9:B9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csmiranda</dc:creator>
  <cp:lastModifiedBy>Claudio de Souza Miranda</cp:lastModifiedBy>
  <dcterms:created xsi:type="dcterms:W3CDTF">2015-11-10T22:44:42Z</dcterms:created>
  <dcterms:modified xsi:type="dcterms:W3CDTF">2015-11-19T14:09:55Z</dcterms:modified>
</cp:coreProperties>
</file>